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2470444C-88DB-431C-AAE9-E34258297976}" xr6:coauthVersionLast="47" xr6:coauthVersionMax="47" xr10:uidLastSave="{00000000-0000-0000-0000-000000000000}"/>
  <bookViews>
    <workbookView xWindow="-120" yWindow="-120" windowWidth="29040" windowHeight="15840" xr2:uid="{3C4EBFF0-4473-40B2-A9B0-687CDF01C6CE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J69" i="1"/>
  <c r="F69" i="1"/>
  <c r="L69" i="1" s="1"/>
  <c r="C69" i="1"/>
  <c r="J68" i="1"/>
  <c r="F68" i="1"/>
  <c r="L68" i="1" s="1"/>
  <c r="C68" i="1"/>
  <c r="C70" i="1" s="1"/>
  <c r="J67" i="1"/>
  <c r="F67" i="1"/>
  <c r="L67" i="1" s="1"/>
  <c r="J66" i="1"/>
  <c r="J65" i="1"/>
  <c r="L63" i="1"/>
  <c r="J63" i="1"/>
  <c r="H62" i="1"/>
  <c r="F62" i="1"/>
  <c r="L62" i="1" s="1"/>
  <c r="L61" i="1"/>
  <c r="H61" i="1"/>
  <c r="F61" i="1"/>
  <c r="H60" i="1"/>
  <c r="L60" i="1" s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I64" i="1" s="1"/>
  <c r="I72" i="1" s="1"/>
  <c r="C54" i="1"/>
  <c r="C64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L48" i="1"/>
  <c r="F48" i="1"/>
  <c r="L47" i="1"/>
  <c r="F47" i="1"/>
  <c r="L46" i="1"/>
  <c r="F46" i="1"/>
  <c r="F54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J36" i="1"/>
  <c r="F36" i="1"/>
  <c r="F39" i="1" s="1"/>
  <c r="C36" i="1"/>
  <c r="C39" i="1" s="1"/>
  <c r="C41" i="1" s="1"/>
  <c r="H35" i="1"/>
  <c r="F35" i="1"/>
  <c r="L35" i="1" s="1"/>
  <c r="H34" i="1"/>
  <c r="F34" i="1"/>
  <c r="L34" i="1" s="1"/>
  <c r="H33" i="1"/>
  <c r="L33" i="1" s="1"/>
  <c r="F33" i="1"/>
  <c r="H32" i="1"/>
  <c r="F32" i="1"/>
  <c r="L32" i="1" s="1"/>
  <c r="J31" i="1"/>
  <c r="J30" i="1"/>
  <c r="I29" i="1"/>
  <c r="C29" i="1"/>
  <c r="H28" i="1"/>
  <c r="F28" i="1"/>
  <c r="L28" i="1" s="1"/>
  <c r="H27" i="1"/>
  <c r="L27" i="1" s="1"/>
  <c r="J26" i="1"/>
  <c r="F26" i="1"/>
  <c r="L26" i="1" s="1"/>
  <c r="L25" i="1"/>
  <c r="H25" i="1"/>
  <c r="H24" i="1"/>
  <c r="F24" i="1"/>
  <c r="L24" i="1" s="1"/>
  <c r="H23" i="1"/>
  <c r="F23" i="1"/>
  <c r="L23" i="1" s="1"/>
  <c r="F22" i="1"/>
  <c r="J22" i="1" s="1"/>
  <c r="H19" i="1"/>
  <c r="F64" i="1" l="1"/>
  <c r="J54" i="1"/>
  <c r="L54" i="1"/>
  <c r="C72" i="1"/>
  <c r="L39" i="1"/>
  <c r="J39" i="1"/>
  <c r="L22" i="1"/>
  <c r="F70" i="1"/>
  <c r="F29" i="1"/>
  <c r="L36" i="1"/>
  <c r="J70" i="1" l="1"/>
  <c r="L70" i="1"/>
  <c r="F72" i="1"/>
  <c r="J72" i="1" s="1"/>
  <c r="L64" i="1"/>
  <c r="J64" i="1"/>
  <c r="L29" i="1"/>
  <c r="J29" i="1"/>
  <c r="F41" i="1"/>
  <c r="J41" i="1" l="1"/>
  <c r="N72" i="1"/>
  <c r="L41" i="1"/>
</calcChain>
</file>

<file path=xl/sharedStrings.xml><?xml version="1.0" encoding="utf-8"?>
<sst xmlns="http://schemas.openxmlformats.org/spreadsheetml/2006/main" count="90" uniqueCount="90">
  <si>
    <t>Balance General</t>
  </si>
  <si>
    <t>Correspondiente al 28 del mes de Febrero del año 2025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</si>
  <si>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</si>
  <si>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</si>
  <si>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</si>
  <si>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</si>
  <si>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</si>
  <si>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</si>
  <si>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</si>
  <si>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</si>
  <si>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</si>
  <si>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</si>
  <si>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</si>
  <si>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</si>
  <si>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</si>
  <si>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</si>
  <si>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</si>
  <si>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Seguro Pagados anticipados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</si>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</sst>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Aptos Narrow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41" fontId="3" fillId="0" borderId="1" xfId="0" applyNumberFormat="1" applyFont="1" applyBorder="1" applyAlignment="1">
      <alignment vertical="center"/>
    </xf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2" fillId="0" borderId="0" xfId="1" applyFont="1"/>
    <xf numFmtId="41" fontId="0" fillId="0" borderId="0" xfId="0" applyNumberForma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Febrero%202025.xlsx" TargetMode="External"/><Relationship Id="rId1" Type="http://schemas.openxmlformats.org/officeDocument/2006/relationships/externalLinkPath" Target="/Users/cristian.fernanda/Downloads/Informe%20Financiero%20Febr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23">
          <cell r="D23">
            <v>4399266.72</v>
          </cell>
        </row>
        <row r="25">
          <cell r="D25">
            <v>272995682.33999997</v>
          </cell>
        </row>
        <row r="26">
          <cell r="D26">
            <v>-188838670.22999999</v>
          </cell>
        </row>
        <row r="31">
          <cell r="D31">
            <v>-13314394.5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50590342</v>
          </cell>
        </row>
        <row r="18">
          <cell r="G18">
            <v>-1731124.4400000125</v>
          </cell>
        </row>
        <row r="19">
          <cell r="G19">
            <v>1726062.3599999957</v>
          </cell>
        </row>
      </sheetData>
      <sheetData sheetId="4">
        <row r="63">
          <cell r="C63">
            <v>27449492.559999999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9DC7-CED6-4291-BC9E-8EAE3A15084A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27449492.559999999</v>
      </c>
      <c r="G22" s="22"/>
      <c r="H22" s="12"/>
      <c r="I22" s="12">
        <v>23411067</v>
      </c>
      <c r="J22" s="21">
        <f>F22-I22</f>
        <v>4038425.5599999987</v>
      </c>
      <c r="K22" s="21"/>
      <c r="L22" s="21">
        <f t="shared" ref="L22:L29" si="0">+F22+H22</f>
        <v>27449492.559999999</v>
      </c>
      <c r="M22" s="21"/>
      <c r="N22" s="23"/>
      <c r="S22" s="24"/>
    </row>
    <row r="23" spans="1:19" customFormat="1" ht="15.75" hidden="1" x14ac:dyDescent="0.25">
      <c r="A23" s="25" t="s">
        <v>8</v>
      </c>
      <c r="B23" s="1" t="s">
        <v>9</v>
      </c>
      <c r="C23" s="12">
        <v>3597453</v>
      </c>
      <c r="D23" s="1"/>
      <c r="E23" s="1"/>
      <c r="F23" s="26" t="e">
        <f>+SUMIF('[1]BC Balance Comprobación'!A:A,'ESF - Situación Financiera'!A23,'[1]BC Balance Comprobación'!D:D)</f>
        <v>#VALUE!</v>
      </c>
      <c r="G23" s="27"/>
      <c r="H23" s="26" t="e">
        <f>+SUMIF('[1]BC Balance Comprobación'!A:A,'ESF - Situación Financiera'!A23,'[1]BC Balance Comprobación'!F:F)</f>
        <v>#VALUE!</v>
      </c>
      <c r="I23" s="26"/>
      <c r="J23" s="28"/>
      <c r="K23" s="28"/>
      <c r="L23" s="26" t="e">
        <f t="shared" si="0"/>
        <v>#VALUE!</v>
      </c>
      <c r="M23" s="28"/>
      <c r="N23" s="29"/>
      <c r="O23" s="28"/>
      <c r="P23" s="28"/>
    </row>
    <row r="24" spans="1:19" customFormat="1" ht="15.75" hidden="1" x14ac:dyDescent="0.25">
      <c r="A24" s="25" t="s">
        <v>10</v>
      </c>
      <c r="B24" s="1" t="s">
        <v>11</v>
      </c>
      <c r="C24" s="12">
        <v>31209265.759999998</v>
      </c>
      <c r="D24" s="1"/>
      <c r="E24" s="1"/>
      <c r="F24" s="26" t="e">
        <f>+SUMIF('[1]BC Balance Comprobación'!A:A,'ESF - Situación Financiera'!A24,'[1]BC Balance Comprobación'!D:D)</f>
        <v>#VALUE!</v>
      </c>
      <c r="G24" s="27"/>
      <c r="H24" s="26" t="e">
        <f>+SUMIF('[1]BC Balance Comprobación'!A:A,'ESF - Situación Financiera'!A24,'[1]BC Balance Comprobación'!F:F)</f>
        <v>#VALUE!</v>
      </c>
      <c r="I24" s="26"/>
      <c r="J24" s="28"/>
      <c r="K24" s="28"/>
      <c r="L24" s="26" t="e">
        <f t="shared" si="0"/>
        <v>#VALUE!</v>
      </c>
      <c r="M24" s="28"/>
      <c r="N24" s="29"/>
      <c r="O24" s="28"/>
      <c r="P24" s="28"/>
    </row>
    <row r="25" spans="1:19" customFormat="1" ht="15.75" hidden="1" x14ac:dyDescent="0.25">
      <c r="A25" s="25" t="s">
        <v>12</v>
      </c>
      <c r="B25" s="1" t="s">
        <v>13</v>
      </c>
      <c r="C25" s="19"/>
      <c r="D25" s="1"/>
      <c r="E25" s="1"/>
      <c r="F25" s="26"/>
      <c r="G25" s="27"/>
      <c r="H25" s="26" t="e">
        <f>+SUMIF('[1]BC Balance Comprobación'!A:A,'ESF - Situación Financiera'!A25,'[1]BC Balance Comprobación'!F:F)</f>
        <v>#VALUE!</v>
      </c>
      <c r="I25" s="26"/>
      <c r="J25" s="28"/>
      <c r="K25" s="28"/>
      <c r="L25" s="26" t="e">
        <f t="shared" si="0"/>
        <v>#VALUE!</v>
      </c>
      <c r="M25" s="28"/>
      <c r="N25" s="29"/>
      <c r="O25" s="28"/>
      <c r="P25" s="28"/>
    </row>
    <row r="26" spans="1:19" ht="15.75" x14ac:dyDescent="0.25">
      <c r="A26" s="8" t="s">
        <v>14</v>
      </c>
      <c r="B26" s="1" t="s">
        <v>15</v>
      </c>
      <c r="C26" s="30"/>
      <c r="D26" s="12"/>
      <c r="E26" s="12"/>
      <c r="F26" s="21">
        <f>'[2]BC Balance Comprobación'!D23</f>
        <v>4399266.72</v>
      </c>
      <c r="G26" s="22"/>
      <c r="H26" s="12"/>
      <c r="I26" s="12">
        <v>2361505</v>
      </c>
      <c r="J26" s="21">
        <f>F26-I26</f>
        <v>2037761.7199999997</v>
      </c>
      <c r="K26" s="21"/>
      <c r="L26" s="21">
        <f t="shared" si="0"/>
        <v>4399266.72</v>
      </c>
      <c r="M26" s="21"/>
      <c r="N26" s="23"/>
      <c r="O26" s="31"/>
      <c r="S26" s="24"/>
    </row>
    <row r="27" spans="1:19" customFormat="1" ht="16.5" thickBot="1" x14ac:dyDescent="0.3">
      <c r="A27" s="25" t="s">
        <v>16</v>
      </c>
      <c r="B27" s="1" t="s">
        <v>17</v>
      </c>
      <c r="C27" s="32">
        <v>71924132.75</v>
      </c>
      <c r="D27" s="1"/>
      <c r="E27" s="1"/>
      <c r="F27" s="33"/>
      <c r="G27" s="27"/>
      <c r="H27" s="26" t="e">
        <f>+SUMIF('[1]BC Balance Comprobación'!A:A,'ESF - Situación Financiera'!A27,'[1]BC Balance Comprobación'!F:F)</f>
        <v>#VALUE!</v>
      </c>
      <c r="I27" s="26"/>
      <c r="J27" s="34" t="s">
        <v>18</v>
      </c>
      <c r="K27" s="28"/>
      <c r="L27" s="26" t="e">
        <f t="shared" si="0"/>
        <v>#VALUE!</v>
      </c>
      <c r="M27" s="21"/>
      <c r="N27" s="29"/>
      <c r="O27" s="28"/>
      <c r="P27" s="28"/>
    </row>
    <row r="28" spans="1:19" customFormat="1" ht="16.5" hidden="1" thickTop="1" x14ac:dyDescent="0.25">
      <c r="A28" s="25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7"/>
      <c r="H28" s="26" t="e">
        <f>+SUMIF('[1]BC Balance Comprobación'!A:A,'ESF - Situación Financiera'!A28,'[1]BC Balance Comprobación'!F:F)</f>
        <v>#VALUE!</v>
      </c>
      <c r="I28" s="26"/>
      <c r="J28" s="28"/>
      <c r="K28" s="28"/>
      <c r="L28" s="26" t="e">
        <f t="shared" si="0"/>
        <v>#VALUE!</v>
      </c>
      <c r="M28" s="28"/>
      <c r="N28" s="29"/>
      <c r="O28" s="28"/>
      <c r="P28" s="28"/>
    </row>
    <row r="29" spans="1:19" ht="17.25" thickTop="1" thickBot="1" x14ac:dyDescent="0.3">
      <c r="B29" s="36" t="s">
        <v>21</v>
      </c>
      <c r="C29" s="37">
        <f>C22+C26</f>
        <v>0</v>
      </c>
      <c r="D29" s="19"/>
      <c r="E29" s="19"/>
      <c r="F29" s="38">
        <f>+F22+F26+F27</f>
        <v>31848759.279999997</v>
      </c>
      <c r="G29" s="19"/>
      <c r="H29" s="19"/>
      <c r="I29" s="37">
        <f>I22+I26</f>
        <v>25772572</v>
      </c>
      <c r="J29" s="21">
        <f>F29-I29</f>
        <v>6076187.2799999975</v>
      </c>
      <c r="K29" s="39"/>
      <c r="L29" s="21">
        <f t="shared" si="0"/>
        <v>31848759.279999997</v>
      </c>
      <c r="M29" s="21"/>
      <c r="N29" s="23"/>
      <c r="S29" s="24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5" t="s">
        <v>23</v>
      </c>
      <c r="B32" s="1" t="s">
        <v>24</v>
      </c>
      <c r="C32" s="41"/>
      <c r="D32" s="1"/>
      <c r="E32" s="1"/>
      <c r="F32" s="26" t="e">
        <f>+SUMIF('[1]BC Balance Comprobación'!A:A,'ESF - Situación Financiera'!A32,'[1]BC Balance Comprobación'!D:D)</f>
        <v>#VALUE!</v>
      </c>
      <c r="G32" s="27"/>
      <c r="H32" s="26" t="e">
        <f>+SUMIF('[1]BC Balance Comprobación'!A:A,'ESF - Situación Financiera'!A32,'[1]BC Balance Comprobación'!F:F)</f>
        <v>#VALUE!</v>
      </c>
      <c r="I32" s="26"/>
      <c r="J32" s="28"/>
      <c r="K32" s="28"/>
      <c r="L32" s="26" t="e">
        <f t="shared" ref="L32:L39" si="1">+F32+H32</f>
        <v>#VALUE!</v>
      </c>
      <c r="M32" s="28"/>
      <c r="N32" s="29"/>
      <c r="O32" s="28"/>
      <c r="P32" s="28"/>
    </row>
    <row r="33" spans="1:19" customFormat="1" ht="15.75" hidden="1" x14ac:dyDescent="0.25">
      <c r="A33" s="25" t="s">
        <v>25</v>
      </c>
      <c r="B33" s="1" t="s">
        <v>26</v>
      </c>
      <c r="C33" s="19"/>
      <c r="D33" s="1"/>
      <c r="E33" s="1"/>
      <c r="F33" s="26" t="e">
        <f>+SUMIF('[1]BC Balance Comprobación'!A:A,'ESF - Situación Financiera'!A33,'[1]BC Balance Comprobación'!D:D)</f>
        <v>#VALUE!</v>
      </c>
      <c r="G33" s="27"/>
      <c r="H33" s="26" t="e">
        <f>+SUMIF('[1]BC Balance Comprobación'!A:A,'ESF - Situación Financiera'!A33,'[1]BC Balance Comprobación'!F:F)</f>
        <v>#VALUE!</v>
      </c>
      <c r="I33" s="26"/>
      <c r="J33" s="28"/>
      <c r="K33" s="28"/>
      <c r="L33" s="26" t="e">
        <f t="shared" si="1"/>
        <v>#VALUE!</v>
      </c>
      <c r="M33" s="28"/>
      <c r="N33" s="29"/>
      <c r="O33" s="28"/>
      <c r="P33" s="28"/>
    </row>
    <row r="34" spans="1:19" customFormat="1" ht="15.75" hidden="1" x14ac:dyDescent="0.25">
      <c r="A34" s="25" t="s">
        <v>27</v>
      </c>
      <c r="B34" s="1" t="s">
        <v>28</v>
      </c>
      <c r="C34" s="19">
        <v>9152526.0999999996</v>
      </c>
      <c r="D34" s="1"/>
      <c r="E34" s="1"/>
      <c r="F34" s="26" t="e">
        <f>+SUMIF('[1]BC Balance Comprobación'!A:A,'ESF - Situación Financiera'!A34,'[1]BC Balance Comprobación'!D:D)</f>
        <v>#VALUE!</v>
      </c>
      <c r="G34" s="27"/>
      <c r="H34" s="26" t="e">
        <f>+SUMIF('[1]BC Balance Comprobación'!A:A,'ESF - Situación Financiera'!A34,'[1]BC Balance Comprobación'!F:F)</f>
        <v>#VALUE!</v>
      </c>
      <c r="I34" s="26"/>
      <c r="J34" s="28"/>
      <c r="K34" s="28"/>
      <c r="L34" s="26" t="e">
        <f t="shared" si="1"/>
        <v>#VALUE!</v>
      </c>
      <c r="M34" s="28"/>
      <c r="N34" s="29"/>
      <c r="O34" s="28"/>
      <c r="P34" s="28"/>
    </row>
    <row r="35" spans="1:19" customFormat="1" hidden="1" x14ac:dyDescent="0.25">
      <c r="A35" s="25" t="s">
        <v>29</v>
      </c>
      <c r="B35" s="1" t="s">
        <v>30</v>
      </c>
      <c r="C35" s="42">
        <v>388865.78</v>
      </c>
      <c r="D35" s="1"/>
      <c r="E35" s="1"/>
      <c r="F35" s="26" t="e">
        <f>+SUMIF('[1]BC Balance Comprobación'!A:A,'ESF - Situación Financiera'!A35,'[1]BC Balance Comprobación'!D:D)</f>
        <v>#VALUE!</v>
      </c>
      <c r="G35" s="27"/>
      <c r="H35" s="26" t="e">
        <f>+SUMIF('[1]BC Balance Comprobación'!A:A,'ESF - Situación Financiera'!A35,'[1]BC Balance Comprobación'!F:F)</f>
        <v>#VALUE!</v>
      </c>
      <c r="I35" s="26"/>
      <c r="J35" s="28"/>
      <c r="K35" s="28"/>
      <c r="L35" s="26" t="e">
        <f t="shared" si="1"/>
        <v>#VALUE!</v>
      </c>
      <c r="M35" s="28"/>
      <c r="N35" s="29"/>
      <c r="O35" s="28"/>
      <c r="P35" s="28"/>
    </row>
    <row r="36" spans="1:19" ht="15.75" x14ac:dyDescent="0.25">
      <c r="A36" s="8" t="s">
        <v>31</v>
      </c>
      <c r="B36" s="1" t="s">
        <v>32</v>
      </c>
      <c r="C36" s="30">
        <f>'[1]BC Balance Comprobación'!B21+'[1]BC Balance Comprobación'!B22</f>
        <v>0</v>
      </c>
      <c r="D36" s="12"/>
      <c r="E36" s="12"/>
      <c r="F36" s="33">
        <f>'[2]BC Balance Comprobación'!D25+'[2]BC Balance Comprobación'!D26</f>
        <v>84157012.109999985</v>
      </c>
      <c r="G36" s="22"/>
      <c r="H36" s="12"/>
      <c r="I36" s="12">
        <v>73263524</v>
      </c>
      <c r="J36" s="21">
        <f>F36-I36</f>
        <v>10893488.109999985</v>
      </c>
      <c r="K36" s="43"/>
      <c r="L36" s="21">
        <f t="shared" si="1"/>
        <v>84157012.109999985</v>
      </c>
      <c r="M36" s="43"/>
      <c r="N36" s="23"/>
      <c r="S36" s="24"/>
    </row>
    <row r="37" spans="1:19" ht="15.75" hidden="1" x14ac:dyDescent="0.25">
      <c r="A37" s="8" t="s">
        <v>33</v>
      </c>
      <c r="B37" s="1" t="s">
        <v>34</v>
      </c>
      <c r="C37" s="37"/>
      <c r="F37" s="33" t="e">
        <f>+SUMIF('[1]BC Balance Comprobación'!A:A,'ESF - Situación Financiera'!A37,'[1]BC Balance Comprobación'!D:D)</f>
        <v>#VALUE!</v>
      </c>
      <c r="G37" s="44"/>
      <c r="H37" s="33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5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7"/>
      <c r="H38" s="26" t="e">
        <f>+SUMIF('[1]BC Balance Comprobación'!A:A,'ESF - Situación Financiera'!A38,'[1]BC Balance Comprobación'!F:F)</f>
        <v>#VALUE!</v>
      </c>
      <c r="I38" s="26"/>
      <c r="J38" s="34" t="s">
        <v>37</v>
      </c>
      <c r="K38" s="48"/>
      <c r="L38" s="26" t="e">
        <f t="shared" si="1"/>
        <v>#VALUE!</v>
      </c>
      <c r="M38" s="48"/>
      <c r="N38" s="29"/>
      <c r="O38" s="28"/>
      <c r="P38" s="28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84157012.109999985</v>
      </c>
      <c r="G39" s="19"/>
      <c r="H39" s="19"/>
      <c r="I39" s="37">
        <f>SUM(I32:I38)</f>
        <v>73263524</v>
      </c>
      <c r="J39" s="21">
        <f t="shared" ref="J39:J44" si="2">F39-I39</f>
        <v>10893488.109999985</v>
      </c>
      <c r="K39" s="43"/>
      <c r="L39" s="21">
        <f t="shared" si="1"/>
        <v>84157012.109999985</v>
      </c>
      <c r="M39" s="43"/>
      <c r="N39" s="23"/>
      <c r="S39" s="24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2">
        <f>SUM(C39,C29)</f>
        <v>9541391.879999999</v>
      </c>
      <c r="D41" s="19"/>
      <c r="E41" s="19"/>
      <c r="F41" s="50">
        <f>SUM(F39,F29)</f>
        <v>116005771.38999999</v>
      </c>
      <c r="G41" s="19"/>
      <c r="H41" s="19"/>
      <c r="I41" s="32">
        <f>SUM(I39,I29)</f>
        <v>99036096</v>
      </c>
      <c r="J41" s="21">
        <f t="shared" si="2"/>
        <v>16969675.389999986</v>
      </c>
      <c r="K41" s="21"/>
      <c r="L41" s="21">
        <f>+F41+H41</f>
        <v>116005771.38999999</v>
      </c>
      <c r="M41" s="31"/>
      <c r="N41" s="23"/>
      <c r="S41" s="24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5" t="s">
        <v>43</v>
      </c>
      <c r="B45" s="1" t="s">
        <v>44</v>
      </c>
      <c r="C45" s="19">
        <v>37695935</v>
      </c>
      <c r="D45" s="1"/>
      <c r="E45" s="1"/>
      <c r="F45" s="26"/>
      <c r="G45" s="26"/>
      <c r="H45" s="26"/>
      <c r="I45" s="26"/>
      <c r="J45" s="28"/>
      <c r="K45" s="28"/>
      <c r="L45" s="26">
        <f t="shared" ref="L45:L54" si="3">+F45+H45</f>
        <v>0</v>
      </c>
      <c r="M45" s="28"/>
      <c r="N45" s="29"/>
      <c r="O45" s="28"/>
      <c r="P45" s="28"/>
    </row>
    <row r="46" spans="1:19" ht="15.75" x14ac:dyDescent="0.25">
      <c r="A46" s="8" t="s">
        <v>45</v>
      </c>
      <c r="B46" s="1" t="s">
        <v>46</v>
      </c>
      <c r="C46" s="51"/>
      <c r="D46" s="51"/>
      <c r="E46" s="51"/>
      <c r="F46" s="52">
        <f>-'[2]BC Balance Comprobación'!D31</f>
        <v>13314394.5</v>
      </c>
      <c r="G46" s="44"/>
      <c r="H46" s="21"/>
      <c r="I46" s="53">
        <v>9644835</v>
      </c>
      <c r="K46" s="39"/>
      <c r="L46" s="21">
        <f t="shared" si="3"/>
        <v>13314394.5</v>
      </c>
      <c r="M46" s="43"/>
      <c r="N46" s="23"/>
      <c r="O46" s="20"/>
      <c r="S46" s="54"/>
    </row>
    <row r="47" spans="1:19" customFormat="1" ht="15.75" hidden="1" x14ac:dyDescent="0.25">
      <c r="A47" s="25" t="s">
        <v>47</v>
      </c>
      <c r="B47" s="1" t="s">
        <v>48</v>
      </c>
      <c r="C47" s="18"/>
      <c r="D47" s="1"/>
      <c r="E47" s="1"/>
      <c r="F47" s="26" t="e">
        <f>-SUMIF('[1]BC Balance Comprobación'!A:A,'ESF - Situación Financiera'!A47,'[1]BC Balance Comprobación'!D:D)</f>
        <v>#VALUE!</v>
      </c>
      <c r="G47" s="27"/>
      <c r="H47" s="26"/>
      <c r="I47" s="26"/>
      <c r="J47" s="28"/>
      <c r="K47" s="28"/>
      <c r="L47" s="26" t="e">
        <f t="shared" si="3"/>
        <v>#VALUE!</v>
      </c>
      <c r="M47" s="28">
        <v>1056046.82</v>
      </c>
      <c r="N47" s="29"/>
      <c r="O47" s="28"/>
      <c r="P47" s="28"/>
    </row>
    <row r="48" spans="1:19" customFormat="1" ht="15.75" hidden="1" x14ac:dyDescent="0.25">
      <c r="A48" s="25" t="s">
        <v>49</v>
      </c>
      <c r="B48" s="1" t="s">
        <v>50</v>
      </c>
      <c r="C48" s="19">
        <v>103133398.63999999</v>
      </c>
      <c r="D48" s="1"/>
      <c r="E48" s="1"/>
      <c r="F48" s="26" t="e">
        <f>-SUMIF('[1]BC Balance Comprobación'!A:A,'ESF - Situación Financiera'!A48,'[1]BC Balance Comprobación'!D:D)</f>
        <v>#VALUE!</v>
      </c>
      <c r="G48" s="27"/>
      <c r="H48" s="26"/>
      <c r="I48" s="26"/>
      <c r="J48" s="28"/>
      <c r="K48" s="28"/>
      <c r="L48" s="26" t="e">
        <f t="shared" si="3"/>
        <v>#VALUE!</v>
      </c>
      <c r="M48" s="28"/>
      <c r="N48" s="29"/>
      <c r="O48" s="28"/>
      <c r="P48" s="28"/>
    </row>
    <row r="49" spans="1:19" customFormat="1" ht="15.75" x14ac:dyDescent="0.25">
      <c r="A49" s="25" t="s">
        <v>51</v>
      </c>
      <c r="B49" s="1" t="s">
        <v>52</v>
      </c>
      <c r="C49" s="41"/>
      <c r="D49" s="51"/>
      <c r="E49" s="51"/>
      <c r="F49" s="55">
        <f>-'[2]BC Balance Comprobación'!D32</f>
        <v>410770.97</v>
      </c>
      <c r="G49" s="56"/>
      <c r="H49" s="53"/>
      <c r="I49" s="57"/>
      <c r="J49" s="21">
        <f>F49-I49</f>
        <v>410770.97</v>
      </c>
      <c r="K49" s="58"/>
      <c r="L49" s="26">
        <f t="shared" si="3"/>
        <v>410770.97</v>
      </c>
      <c r="M49" s="26"/>
      <c r="N49" s="29"/>
      <c r="O49" s="20"/>
      <c r="P49" s="28"/>
    </row>
    <row r="50" spans="1:19" customFormat="1" ht="15.75" hidden="1" x14ac:dyDescent="0.25">
      <c r="A50" s="25" t="s">
        <v>53</v>
      </c>
      <c r="B50" s="1" t="s">
        <v>54</v>
      </c>
      <c r="C50" s="19"/>
      <c r="D50" s="1"/>
      <c r="E50" s="1"/>
      <c r="F50" s="26" t="e">
        <f>-SUMIF('[1]BC Balance Comprobación'!A:A,'ESF - Situación Financiera'!A50,'[1]BC Balance Comprobación'!D:D)</f>
        <v>#VALUE!</v>
      </c>
      <c r="G50" s="27"/>
      <c r="H50" s="26" t="e">
        <f>-SUMIF('[1]BC Balance Comprobación'!A:A,'ESF - Situación Financiera'!A50,'[1]BC Balance Comprobación'!F:F)</f>
        <v>#VALUE!</v>
      </c>
      <c r="I50" s="26"/>
      <c r="J50" s="28"/>
      <c r="K50" s="28"/>
      <c r="L50" s="26" t="e">
        <f t="shared" si="3"/>
        <v>#VALUE!</v>
      </c>
      <c r="M50" s="28"/>
      <c r="N50" s="29"/>
      <c r="O50" s="28"/>
      <c r="P50" s="28"/>
    </row>
    <row r="51" spans="1:19" customFormat="1" hidden="1" x14ac:dyDescent="0.25">
      <c r="A51" s="25" t="s">
        <v>55</v>
      </c>
      <c r="B51" s="1" t="s">
        <v>56</v>
      </c>
      <c r="C51" s="1"/>
      <c r="D51" s="1"/>
      <c r="E51" s="1"/>
      <c r="F51" s="26" t="e">
        <f>-SUMIF('[1]BC Balance Comprobación'!A:A,'ESF - Situación Financiera'!A51,'[1]BC Balance Comprobación'!D:D)</f>
        <v>#VALUE!</v>
      </c>
      <c r="G51" s="27"/>
      <c r="H51" s="26" t="e">
        <f>-SUMIF('[1]BC Balance Comprobación'!A:A,'ESF - Situación Financiera'!A51,'[1]BC Balance Comprobación'!F:F)</f>
        <v>#VALUE!</v>
      </c>
      <c r="I51" s="26"/>
      <c r="J51" s="28"/>
      <c r="K51" s="28"/>
      <c r="L51" s="26" t="e">
        <f t="shared" si="3"/>
        <v>#VALUE!</v>
      </c>
      <c r="M51" s="28"/>
      <c r="N51" s="29"/>
      <c r="O51" s="28"/>
      <c r="P51" s="28"/>
    </row>
    <row r="52" spans="1:19" customFormat="1" hidden="1" x14ac:dyDescent="0.25">
      <c r="A52" s="25" t="s">
        <v>57</v>
      </c>
      <c r="B52" s="1" t="s">
        <v>58</v>
      </c>
      <c r="C52" s="1"/>
      <c r="D52" s="1"/>
      <c r="E52" s="1"/>
      <c r="F52" s="26" t="e">
        <f>-SUMIF('[1]BC Balance Comprobación'!A:A,'ESF - Situación Financiera'!A52,'[1]BC Balance Comprobación'!D:D)</f>
        <v>#VALUE!</v>
      </c>
      <c r="G52" s="27"/>
      <c r="H52" s="26"/>
      <c r="I52" s="26"/>
      <c r="J52" s="28"/>
      <c r="K52" s="28"/>
      <c r="L52" s="26" t="e">
        <f t="shared" si="3"/>
        <v>#VALUE!</v>
      </c>
      <c r="M52" s="28"/>
      <c r="N52" s="29"/>
      <c r="O52" s="28"/>
      <c r="P52" s="28"/>
    </row>
    <row r="53" spans="1:19" customFormat="1" x14ac:dyDescent="0.25">
      <c r="A53" s="25" t="s">
        <v>59</v>
      </c>
      <c r="B53" s="1" t="s">
        <v>60</v>
      </c>
      <c r="C53" s="1"/>
      <c r="D53" s="1"/>
      <c r="E53" s="1"/>
      <c r="F53" s="35">
        <v>0</v>
      </c>
      <c r="G53" s="27"/>
      <c r="H53" s="26"/>
      <c r="I53" s="35"/>
      <c r="J53" s="21">
        <f>F53-I53</f>
        <v>0</v>
      </c>
      <c r="K53" s="26"/>
      <c r="L53" s="26">
        <f t="shared" si="3"/>
        <v>0</v>
      </c>
      <c r="M53" s="28"/>
      <c r="N53" s="29"/>
      <c r="O53" s="28"/>
      <c r="P53" s="28"/>
    </row>
    <row r="54" spans="1:19" ht="15.75" x14ac:dyDescent="0.25">
      <c r="B54" s="36" t="s">
        <v>61</v>
      </c>
      <c r="C54" s="19">
        <f>SUBTOTAL(9,C45:C53)</f>
        <v>37695935</v>
      </c>
      <c r="D54" s="19"/>
      <c r="E54" s="19"/>
      <c r="F54" s="59">
        <f>SUBTOTAL(9,F45:F53)</f>
        <v>13725165.470000001</v>
      </c>
      <c r="G54" s="19"/>
      <c r="H54" s="19"/>
      <c r="I54" s="19">
        <f>SUBTOTAL(9,I46:I53)</f>
        <v>9644835</v>
      </c>
      <c r="J54" s="21">
        <f>F54-I54</f>
        <v>4080330.4700000007</v>
      </c>
      <c r="K54" s="21"/>
      <c r="L54" s="21">
        <f t="shared" si="3"/>
        <v>13725165.470000001</v>
      </c>
      <c r="M54" s="21"/>
      <c r="N54" s="58"/>
      <c r="O54" s="39"/>
      <c r="Q54" s="54"/>
      <c r="S54" s="54"/>
    </row>
    <row r="55" spans="1:19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9" customFormat="1" x14ac:dyDescent="0.25">
      <c r="A56" s="25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6"/>
      <c r="L56" s="26">
        <f t="shared" ref="L56:L64" si="4">+F56+H56</f>
        <v>0</v>
      </c>
      <c r="M56" s="58"/>
      <c r="N56" s="29"/>
      <c r="O56" s="58"/>
      <c r="P56" s="28"/>
    </row>
    <row r="57" spans="1:19" customFormat="1" ht="27.75" hidden="1" customHeight="1" x14ac:dyDescent="0.25">
      <c r="A57" s="25" t="s">
        <v>63</v>
      </c>
      <c r="B57" s="1" t="s">
        <v>64</v>
      </c>
      <c r="C57" s="1"/>
      <c r="D57" s="1"/>
      <c r="E57" s="1"/>
      <c r="F57" s="26" t="e">
        <f>-SUMIF('[1]BC Balance Comprobación'!A:A,'ESF - Situación Financiera'!A57,'[1]BC Balance Comprobación'!D:D)</f>
        <v>#VALUE!</v>
      </c>
      <c r="G57" s="27"/>
      <c r="H57" s="26" t="e">
        <f>-SUMIF('[1]BC Balance Comprobación'!A:A,'ESF - Situación Financiera'!A57,'[1]BC Balance Comprobación'!F:F)</f>
        <v>#VALUE!</v>
      </c>
      <c r="I57" s="26"/>
      <c r="J57" s="28"/>
      <c r="K57" s="28"/>
      <c r="L57" s="26" t="e">
        <f t="shared" si="4"/>
        <v>#VALUE!</v>
      </c>
      <c r="M57" s="28"/>
      <c r="N57" s="29"/>
      <c r="O57" s="28"/>
      <c r="P57" s="28"/>
    </row>
    <row r="58" spans="1:19" customFormat="1" ht="27.75" hidden="1" customHeight="1" x14ac:dyDescent="0.25">
      <c r="A58" s="25" t="s">
        <v>65</v>
      </c>
      <c r="B58" s="1" t="s">
        <v>66</v>
      </c>
      <c r="C58" s="1"/>
      <c r="D58" s="1"/>
      <c r="E58" s="1"/>
      <c r="F58" s="26" t="e">
        <f>-SUMIF('[1]BC Balance Comprobación'!A:A,'ESF - Situación Financiera'!A58,'[1]BC Balance Comprobación'!D:D)</f>
        <v>#VALUE!</v>
      </c>
      <c r="G58" s="27"/>
      <c r="H58" s="26" t="e">
        <f>-SUMIF('[1]BC Balance Comprobación'!A:A,'ESF - Situación Financiera'!A58,'[1]BC Balance Comprobación'!F:F)</f>
        <v>#VALUE!</v>
      </c>
      <c r="I58" s="26"/>
      <c r="J58" s="28"/>
      <c r="K58" s="28"/>
      <c r="L58" s="26" t="e">
        <f t="shared" si="4"/>
        <v>#VALUE!</v>
      </c>
      <c r="M58" s="28"/>
      <c r="N58" s="29"/>
      <c r="O58" s="28"/>
      <c r="P58" s="28"/>
    </row>
    <row r="59" spans="1:19" customFormat="1" ht="27.75" hidden="1" customHeight="1" x14ac:dyDescent="0.25">
      <c r="A59" s="25" t="s">
        <v>67</v>
      </c>
      <c r="B59" s="1" t="s">
        <v>68</v>
      </c>
      <c r="C59" s="1"/>
      <c r="D59" s="1"/>
      <c r="E59" s="1"/>
      <c r="F59" s="26" t="e">
        <f>-SUMIF('[1]BC Balance Comprobación'!A:A,'ESF - Situación Financiera'!A59,'[1]BC Balance Comprobación'!D:D)</f>
        <v>#VALUE!</v>
      </c>
      <c r="G59" s="27"/>
      <c r="H59" s="26" t="e">
        <f>-SUMIF('[1]BC Balance Comprobación'!A:A,'ESF - Situación Financiera'!A59,'[1]BC Balance Comprobación'!F:F)</f>
        <v>#VALUE!</v>
      </c>
      <c r="I59" s="26"/>
      <c r="J59" s="28"/>
      <c r="K59" s="28"/>
      <c r="L59" s="26" t="e">
        <f t="shared" si="4"/>
        <v>#VALUE!</v>
      </c>
      <c r="M59" s="28"/>
      <c r="N59" s="29"/>
      <c r="O59" s="28"/>
      <c r="P59" s="28"/>
    </row>
    <row r="60" spans="1:19" customFormat="1" ht="27.75" hidden="1" customHeight="1" x14ac:dyDescent="0.25">
      <c r="A60" s="25" t="s">
        <v>69</v>
      </c>
      <c r="B60" s="1" t="s">
        <v>70</v>
      </c>
      <c r="C60" s="1"/>
      <c r="D60" s="1"/>
      <c r="E60" s="1"/>
      <c r="F60" s="26" t="e">
        <f>-SUMIF('[1]BC Balance Comprobación'!A:A,'ESF - Situación Financiera'!A60,'[1]BC Balance Comprobación'!D:D)</f>
        <v>#VALUE!</v>
      </c>
      <c r="G60" s="27"/>
      <c r="H60" s="26" t="e">
        <f>-SUMIF('[1]BC Balance Comprobación'!A:A,'ESF - Situación Financiera'!A60,'[1]BC Balance Comprobación'!F:F)</f>
        <v>#VALUE!</v>
      </c>
      <c r="I60" s="26"/>
      <c r="J60" s="28"/>
      <c r="K60" s="28"/>
      <c r="L60" s="26" t="e">
        <f t="shared" si="4"/>
        <v>#VALUE!</v>
      </c>
      <c r="M60" s="28"/>
      <c r="N60" s="29"/>
      <c r="O60" s="28"/>
      <c r="P60" s="28"/>
    </row>
    <row r="61" spans="1:19" customFormat="1" ht="27.75" hidden="1" customHeight="1" x14ac:dyDescent="0.25">
      <c r="A61" s="25" t="s">
        <v>71</v>
      </c>
      <c r="B61" s="1" t="s">
        <v>72</v>
      </c>
      <c r="C61" s="1"/>
      <c r="D61" s="1"/>
      <c r="E61" s="1"/>
      <c r="F61" s="26" t="e">
        <f>-SUMIF('[1]BC Balance Comprobación'!A:A,'ESF - Situación Financiera'!A61,'[1]BC Balance Comprobación'!D:D)</f>
        <v>#VALUE!</v>
      </c>
      <c r="G61" s="27"/>
      <c r="H61" s="26" t="e">
        <f>-SUMIF('[1]BC Balance Comprobación'!A:A,'ESF - Situación Financiera'!A61,'[1]BC Balance Comprobación'!F:F)</f>
        <v>#VALUE!</v>
      </c>
      <c r="I61" s="26"/>
      <c r="J61" s="28"/>
      <c r="K61" s="28"/>
      <c r="L61" s="26" t="e">
        <f t="shared" si="4"/>
        <v>#VALUE!</v>
      </c>
      <c r="M61" s="28"/>
      <c r="N61" s="29"/>
      <c r="O61" s="28"/>
      <c r="P61" s="28"/>
    </row>
    <row r="62" spans="1:19" customFormat="1" hidden="1" x14ac:dyDescent="0.25">
      <c r="A62" s="25" t="s">
        <v>73</v>
      </c>
      <c r="B62" s="1" t="s">
        <v>74</v>
      </c>
      <c r="C62" s="1"/>
      <c r="D62" s="1"/>
      <c r="E62" s="1"/>
      <c r="F62" s="26" t="e">
        <f>-SUMIF('[1]BC Balance Comprobación'!A:A,'ESF - Situación Financiera'!A62,'[1]BC Balance Comprobación'!D:D)</f>
        <v>#VALUE!</v>
      </c>
      <c r="G62" s="27"/>
      <c r="H62" s="26" t="e">
        <f>-SUMIF('[1]BC Balance Comprobación'!A:A,'ESF - Situación Financiera'!A62,'[1]BC Balance Comprobación'!F:F)</f>
        <v>#VALUE!</v>
      </c>
      <c r="I62" s="26"/>
      <c r="J62" s="28"/>
      <c r="K62" s="28"/>
      <c r="L62" s="26" t="e">
        <f t="shared" si="4"/>
        <v>#VALUE!</v>
      </c>
      <c r="M62" s="28"/>
      <c r="N62" s="29"/>
      <c r="O62" s="28"/>
      <c r="P62" s="28"/>
    </row>
    <row r="63" spans="1:19" customFormat="1" x14ac:dyDescent="0.25">
      <c r="A63" s="25"/>
      <c r="B63" s="28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6"/>
      <c r="L63" s="26">
        <f t="shared" si="4"/>
        <v>0</v>
      </c>
      <c r="M63" s="28"/>
      <c r="N63" s="29"/>
      <c r="O63" s="28"/>
      <c r="P63" s="28"/>
    </row>
    <row r="64" spans="1:19" ht="23.25" customHeight="1" x14ac:dyDescent="0.25">
      <c r="B64" s="36" t="s">
        <v>76</v>
      </c>
      <c r="C64" s="37">
        <f>SUM(C54,C63)</f>
        <v>37695935</v>
      </c>
      <c r="D64" s="19"/>
      <c r="E64" s="19"/>
      <c r="F64" s="59">
        <f>SUM(F54,F63)</f>
        <v>13725165.470000001</v>
      </c>
      <c r="G64" s="19"/>
      <c r="H64" s="19"/>
      <c r="I64" s="37">
        <f>SUM(I54,I63)</f>
        <v>9644835</v>
      </c>
      <c r="J64" s="21">
        <f t="shared" si="5"/>
        <v>4080330.4700000007</v>
      </c>
      <c r="K64" s="21"/>
      <c r="L64" s="21">
        <f t="shared" si="4"/>
        <v>13725165.470000001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5" t="s">
        <v>79</v>
      </c>
      <c r="B67" s="1" t="s">
        <v>80</v>
      </c>
      <c r="C67" s="53"/>
      <c r="D67" s="53"/>
      <c r="E67" s="53"/>
      <c r="F67" s="26">
        <f>'[1]ECANP-Cambio Patrimonio'!E20</f>
        <v>51695326</v>
      </c>
      <c r="G67" s="53"/>
      <c r="H67" s="53"/>
      <c r="I67" s="53">
        <v>51695326</v>
      </c>
      <c r="J67" s="21">
        <f t="shared" si="5"/>
        <v>0</v>
      </c>
      <c r="K67" s="26"/>
      <c r="L67" s="26">
        <f t="shared" ref="L67:L70" si="6">+F67+H67</f>
        <v>51695326</v>
      </c>
      <c r="M67" s="63"/>
      <c r="N67" s="29"/>
      <c r="O67" s="28"/>
      <c r="P67" s="28"/>
      <c r="S67" s="64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48859217.559999987</v>
      </c>
      <c r="G68" s="22"/>
      <c r="H68" s="12"/>
      <c r="I68" s="12">
        <v>38126099</v>
      </c>
      <c r="J68" s="21">
        <f t="shared" si="5"/>
        <v>10733118.559999987</v>
      </c>
      <c r="K68" s="21"/>
      <c r="L68" s="21">
        <f t="shared" si="6"/>
        <v>48859217.559999987</v>
      </c>
      <c r="M68" s="31"/>
      <c r="N68" s="23"/>
      <c r="S68" s="54"/>
    </row>
    <row r="69" spans="1:20" ht="15.75" x14ac:dyDescent="0.25">
      <c r="A69" s="8" t="s">
        <v>83</v>
      </c>
      <c r="B69" s="1" t="s">
        <v>84</v>
      </c>
      <c r="C69" s="30">
        <f>'[1]ECANP-Cambio Patrimonio'!I13+'[1]ECANP-Cambio Patrimonio'!I18</f>
        <v>0</v>
      </c>
      <c r="D69" s="12"/>
      <c r="E69" s="12"/>
      <c r="F69" s="33">
        <f>'[2]ECANP-Cambio Patrimonio'!G19</f>
        <v>1726062.3599999957</v>
      </c>
      <c r="G69" s="22"/>
      <c r="H69" s="12"/>
      <c r="I69" s="12">
        <v>-430164</v>
      </c>
      <c r="J69" s="21">
        <f t="shared" si="5"/>
        <v>2156226.3599999957</v>
      </c>
      <c r="K69" s="21"/>
      <c r="L69" s="21">
        <f t="shared" si="6"/>
        <v>1726062.3599999957</v>
      </c>
      <c r="M69" s="31"/>
      <c r="N69" s="23"/>
      <c r="S69" s="24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59">
        <f>SUBTOTAL(9,F67:F69)</f>
        <v>102280605.91999999</v>
      </c>
      <c r="G70" s="19"/>
      <c r="H70" s="19"/>
      <c r="I70" s="37">
        <f>SUM(I66:I69)</f>
        <v>89391261</v>
      </c>
      <c r="J70" s="21">
        <f t="shared" si="5"/>
        <v>12889344.919999987</v>
      </c>
      <c r="K70" s="21"/>
      <c r="L70" s="21">
        <f t="shared" si="6"/>
        <v>102280605.91999999</v>
      </c>
      <c r="M70" s="31"/>
      <c r="N70" s="23"/>
      <c r="S70" s="54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M71" s="39"/>
      <c r="O71" s="21"/>
      <c r="S71" s="54"/>
    </row>
    <row r="72" spans="1:20" ht="27" thickBot="1" x14ac:dyDescent="0.3">
      <c r="B72" s="36" t="s">
        <v>86</v>
      </c>
      <c r="C72" s="32">
        <f>+C64+C70</f>
        <v>37695935</v>
      </c>
      <c r="D72" s="19"/>
      <c r="E72" s="19"/>
      <c r="F72" s="50">
        <f>+F64+F70</f>
        <v>116005771.38999999</v>
      </c>
      <c r="G72" s="19"/>
      <c r="H72" s="19"/>
      <c r="I72" s="32">
        <f>+I64+I70</f>
        <v>99036096</v>
      </c>
      <c r="J72" s="21">
        <f t="shared" si="5"/>
        <v>16969675.389999986</v>
      </c>
      <c r="K72" s="21"/>
      <c r="M72" s="39"/>
      <c r="N72" s="21">
        <f>F41-F72</f>
        <v>0</v>
      </c>
      <c r="S72" s="65"/>
      <c r="T72" s="62"/>
    </row>
    <row r="73" spans="1:20" ht="24" thickTop="1" x14ac:dyDescent="0.25">
      <c r="B73" s="36"/>
      <c r="C73" s="66"/>
      <c r="D73" s="66"/>
      <c r="E73" s="66"/>
      <c r="F73" s="40"/>
      <c r="G73" s="18"/>
      <c r="H73" s="19"/>
      <c r="I73" s="19"/>
      <c r="J73" s="21">
        <f t="shared" si="5"/>
        <v>0</v>
      </c>
      <c r="K73" s="67"/>
      <c r="M73" s="39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8" t="s">
        <v>87</v>
      </c>
      <c r="C76" s="69"/>
      <c r="D76" s="69"/>
      <c r="E76" s="69"/>
      <c r="F76" s="68"/>
      <c r="G76" s="70"/>
      <c r="H76" s="70"/>
      <c r="I76" s="70"/>
    </row>
    <row r="77" spans="1:20" ht="15.75" customHeight="1" x14ac:dyDescent="0.25">
      <c r="B77" s="71" t="s">
        <v>88</v>
      </c>
      <c r="C77" s="71"/>
      <c r="D77" s="71"/>
      <c r="E77" s="71"/>
      <c r="F77" s="71"/>
      <c r="G77" s="72"/>
      <c r="H77" s="72"/>
      <c r="I77" s="72"/>
      <c r="J77" s="72"/>
    </row>
    <row r="78" spans="1:20" ht="15.75" hidden="1" x14ac:dyDescent="0.25">
      <c r="B78" s="73" t="s">
        <v>89</v>
      </c>
      <c r="C78" s="73"/>
      <c r="D78" s="73"/>
      <c r="E78" s="73"/>
      <c r="F78" s="73"/>
      <c r="G78" s="11"/>
      <c r="H78" s="70"/>
      <c r="I78" s="70"/>
    </row>
    <row r="79" spans="1:20" ht="18.75" hidden="1" x14ac:dyDescent="0.25">
      <c r="B79" s="74"/>
      <c r="C79" s="74"/>
      <c r="D79" s="74"/>
      <c r="E79" s="74"/>
      <c r="F79" s="74"/>
      <c r="G79" s="11"/>
      <c r="H79" s="12"/>
      <c r="I79" s="12"/>
    </row>
    <row r="80" spans="1:20" ht="15.75" hidden="1" customHeight="1" x14ac:dyDescent="0.25">
      <c r="B80" s="75"/>
      <c r="C80" s="75"/>
      <c r="D80" s="75"/>
      <c r="E80" s="75"/>
      <c r="F80" s="75"/>
      <c r="G80" s="76"/>
      <c r="H80" s="76"/>
      <c r="I80" s="76"/>
      <c r="J80" s="77"/>
    </row>
    <row r="81" spans="2:9" ht="15.75" hidden="1" x14ac:dyDescent="0.25">
      <c r="B81" s="73"/>
      <c r="C81" s="73"/>
      <c r="D81" s="73"/>
      <c r="E81" s="73"/>
      <c r="F81" s="73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2025-03-14T17:42:03Z</dcterms:created>
  <dcterms:modified xsi:type="dcterms:W3CDTF">2025-03-14T17:43:10Z</dcterms:modified>
</cp:coreProperties>
</file>